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350" activeTab="0"/>
  </bookViews>
  <sheets>
    <sheet name="flie in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<sst xmlns="http://schemas.openxmlformats.org/spreadsheetml/2006/main" count="150" uniqueCount="130">
  <si>
    <t>HỌ VÀ TÊN</t>
  </si>
  <si>
    <t>SỐ CMND</t>
  </si>
  <si>
    <t>RL</t>
  </si>
  <si>
    <t>THÀNH TIỀN</t>
  </si>
  <si>
    <t>CỘNG HÒA XÃ HỘI CHỦ NGHĨA VIỆT NAM</t>
  </si>
  <si>
    <t>MSSV</t>
  </si>
  <si>
    <t>ĐIỂM</t>
  </si>
  <si>
    <t>GHI CHÚ</t>
  </si>
  <si>
    <t>TỔNG CỘNG:</t>
  </si>
  <si>
    <t>TBHK</t>
  </si>
  <si>
    <t>SỐ TÀI KHOẢN</t>
  </si>
  <si>
    <t>STT</t>
  </si>
  <si>
    <t>Mẫu: HB01</t>
  </si>
  <si>
    <t xml:space="preserve">                               KHOA NÔNG NGHIỆP - THỦY SẢN</t>
  </si>
  <si>
    <t>BẬC ĐẠI HỌC</t>
  </si>
  <si>
    <t>Giỏi</t>
  </si>
  <si>
    <t>DANH SÁCH NHẬN HỌC BỔNG KHUYẾN KHÍCH HỌC TẬP</t>
  </si>
  <si>
    <t xml:space="preserve"> Độc lập - Tự do - Hạnh phúc</t>
  </si>
  <si>
    <t>ĐƠN GIÁ
HỌC BỔNG</t>
  </si>
  <si>
    <t xml:space="preserve">XẾP LOẠI
HỌC BỔNG </t>
  </si>
  <si>
    <t xml:space="preserve">PHẦN TRĂM (%) MỨC
HB ĐƯỢC HƯỞNG </t>
  </si>
  <si>
    <t>Xuất sắc</t>
  </si>
  <si>
    <t>1 suất/6sv</t>
  </si>
  <si>
    <t xml:space="preserve">  </t>
  </si>
  <si>
    <t>PHÒNG CTSV-HS</t>
  </si>
  <si>
    <t>KHOA NÔNG NGHIỆP - THỦY SẢN</t>
  </si>
  <si>
    <t>LẬP BẢNG</t>
  </si>
  <si>
    <t xml:space="preserve"> TRƯỞNG KHOA</t>
  </si>
  <si>
    <t>HIỆU TRƯỞNG</t>
  </si>
  <si>
    <t>2 suất/26sv</t>
  </si>
  <si>
    <t>khá</t>
  </si>
  <si>
    <t>Khá</t>
  </si>
  <si>
    <t>SỐ TC</t>
  </si>
  <si>
    <t>12=9*10*11</t>
  </si>
  <si>
    <t>Số tiền bằng chữ: Bốn trăm hai mươi bảy triệu không trăm lẻ chín nghìn sáu trăm hai mươi đồng.</t>
  </si>
  <si>
    <t>TT</t>
  </si>
  <si>
    <t xml:space="preserve">        </t>
  </si>
  <si>
    <t>Khoá</t>
  </si>
  <si>
    <t>Lớp</t>
  </si>
  <si>
    <t xml:space="preserve">Tổng số SV </t>
  </si>
  <si>
    <t>Tổng số SV nhận HB</t>
  </si>
  <si>
    <t>Xếp loại HB</t>
  </si>
  <si>
    <t>Mức HB được hưởng</t>
  </si>
  <si>
    <t>Đơn giá học bổng</t>
  </si>
  <si>
    <t>Thành tiền</t>
  </si>
  <si>
    <t>Ghi chú</t>
  </si>
  <si>
    <t>XS</t>
  </si>
  <si>
    <t>Số TC</t>
  </si>
  <si>
    <t>Đơn giá/01 TC</t>
  </si>
  <si>
    <t>(đơn giá theo chuyên ngành)</t>
  </si>
  <si>
    <t>10=6*7*8*9</t>
  </si>
  <si>
    <t>TỔNG</t>
  </si>
  <si>
    <r>
      <t xml:space="preserve">ĐƠN GIÁ/01TC
</t>
    </r>
    <r>
      <rPr>
        <i/>
        <sz val="12"/>
        <rFont val="Times New Roman"/>
        <family val="1"/>
      </rPr>
      <t>(Đơn giá theo chuyên ngành)</t>
    </r>
  </si>
  <si>
    <t>3suất/36sv</t>
  </si>
  <si>
    <t>Nguyễn Minh Luân</t>
  </si>
  <si>
    <t>070081173824</t>
  </si>
  <si>
    <t>Nguyễn Thị Tường Vy</t>
  </si>
  <si>
    <t>070081174030</t>
  </si>
  <si>
    <t>Lê Quốc Triệu</t>
  </si>
  <si>
    <t>070079257670</t>
  </si>
  <si>
    <t>1. ĐẠI HỌC THÚ Y B 2017 (DA17TYB)</t>
  </si>
  <si>
    <t>5suất/61sv</t>
  </si>
  <si>
    <t>Lê Thị Mỹ Duyên</t>
  </si>
  <si>
    <t>070080964356</t>
  </si>
  <si>
    <t>Danh Thếch</t>
  </si>
  <si>
    <t>070080964755</t>
  </si>
  <si>
    <t>Đoàn Hồng Phúc</t>
  </si>
  <si>
    <t>070080964666</t>
  </si>
  <si>
    <t>Trần Thị Bích Phượng</t>
  </si>
  <si>
    <t>070081172501</t>
  </si>
  <si>
    <t>Trương Thị Tuyết Ngân</t>
  </si>
  <si>
    <t>070081172364</t>
  </si>
  <si>
    <t>114718029</t>
  </si>
  <si>
    <t>Diệp Phước Hoài</t>
  </si>
  <si>
    <t>114718056</t>
  </si>
  <si>
    <t>Nguyễn Phước Hùng</t>
  </si>
  <si>
    <t>Trần Thị Kim Như</t>
  </si>
  <si>
    <t>070112727981</t>
  </si>
  <si>
    <t>084301001469</t>
  </si>
  <si>
    <t>3suất/37sv</t>
  </si>
  <si>
    <t>Lâm Thị Mỹ Diệu</t>
  </si>
  <si>
    <t>070101451893</t>
  </si>
  <si>
    <t>Trần Thị Yến Nhi</t>
  </si>
  <si>
    <t>070101451133</t>
  </si>
  <si>
    <t>Nguyễn Thị Tố Quyên</t>
  </si>
  <si>
    <t>070101451397</t>
  </si>
  <si>
    <t>Cao Thị Tứ Mụi</t>
  </si>
  <si>
    <t>070120243495</t>
  </si>
  <si>
    <t>084302001290</t>
  </si>
  <si>
    <t>7. ĐẠI HỌC CÔNG NGHỆ SINH HỌC (DA20CNSH)</t>
  </si>
  <si>
    <t>2. ĐẠI HỌC NUÔI TRỒNG THỦY SẢN 2017 (DA17TS)</t>
  </si>
  <si>
    <t>KHÓA 2017 (2 LỚP)</t>
  </si>
  <si>
    <t>1. ĐẠI HỌC NÔNG NGHIỆP ( DA18NN)</t>
  </si>
  <si>
    <t>2. ĐẠI HỌC THÚ Y A 2018 (DA18TYA)</t>
  </si>
  <si>
    <t>1. ĐẠI HỌC CÔNG NGHỆ SINH HỌC (DA19CNSH)</t>
  </si>
  <si>
    <t>KHÓA 2019 (2LỚP)</t>
  </si>
  <si>
    <t>Võ Minh Duy</t>
  </si>
  <si>
    <t>070120192130</t>
  </si>
  <si>
    <t>083201004319</t>
  </si>
  <si>
    <t>Phạm Trần Thái Tưởng</t>
  </si>
  <si>
    <t>070120192114</t>
  </si>
  <si>
    <t>084093001064</t>
  </si>
  <si>
    <t>2. ĐẠI HỌC THÚ Y  (DA19TY )</t>
  </si>
  <si>
    <t>KHÓA 2018 (2 LỚP)</t>
  </si>
  <si>
    <t>KHÓA 2020 (1 LỚP)</t>
  </si>
  <si>
    <t>1. ĐẠI HỌC NÔNG NGHIỆP (DA19NN)</t>
  </si>
  <si>
    <t>2suất/19sv</t>
  </si>
  <si>
    <t>Dương Thị Cẩm Thi</t>
  </si>
  <si>
    <t>070117414718</t>
  </si>
  <si>
    <t>084301007933</t>
  </si>
  <si>
    <t>Cao Thị Thiên Kiều</t>
  </si>
  <si>
    <t>070117413401</t>
  </si>
  <si>
    <t>084300001389</t>
  </si>
  <si>
    <t xml:space="preserve"> HỌC KỲ I- NĂM HỌC 2020-2021 (Đợt 2)</t>
  </si>
  <si>
    <t>2suất/27sv</t>
  </si>
  <si>
    <t>Đính kèm Quyết định số:……/QĐ-ĐHTV, ngày……tháng……năm 2021 về việc tặng giấy khen và học bổng khuyến khích học tập cho sinh viên 
khoa Nông nghiệp - Thủy sản  học kỳ I năm học 2020-2021 (Đợt 2)</t>
  </si>
  <si>
    <t xml:space="preserve">                                    TRƯỜNG ĐẠI HỌC TRÀ VINH</t>
  </si>
  <si>
    <t>Tổng số sinh viên trong danh sách:  19 sinh viên</t>
  </si>
  <si>
    <t>070100123655</t>
  </si>
  <si>
    <t>070100123681</t>
  </si>
  <si>
    <t>DA17TYB</t>
  </si>
  <si>
    <t>DA17TS</t>
  </si>
  <si>
    <t>DA18TYA</t>
  </si>
  <si>
    <t>DA18NN</t>
  </si>
  <si>
    <t>DA19CNSH</t>
  </si>
  <si>
    <t>DA19TY</t>
  </si>
  <si>
    <t>2 suất/22sv</t>
  </si>
  <si>
    <t>DA19NN</t>
  </si>
  <si>
    <t>DA20CNSH</t>
  </si>
  <si>
    <t xml:space="preserve">                                                          Trà Vinh, ngày       tháng       năm 2022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</si>
</sst>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0.0"/>
    <numFmt numFmtId="174" formatCode="000,000"/>
    <numFmt numFmtId="175" formatCode="0.000"/>
    <numFmt numFmtId="176" formatCode="0.000;[Red]0.000"/>
    <numFmt numFmtId="177" formatCode="_(* #,##0_);_(* \(#,##0\);_(* &quot;-&quot;??_);_(@_)"/>
    <numFmt numFmtId="178" formatCode="_(* #,##0.000_);_(* \(#,##0.000\);_(* &quot;-&quot;???_);_(@_)"/>
    <numFmt numFmtId="179" formatCode="m/d/yy;@"/>
    <numFmt numFmtId="180" formatCode="mm/dd/yy;@"/>
    <numFmt numFmtId="181" formatCode="_(* #,##0.000_);_(* \(#,##0.000\);_(* &quot;-&quot;??_);_(@_)"/>
    <numFmt numFmtId="182" formatCode="#,##0.000"/>
    <numFmt numFmtId="183" formatCode="yyyy"/>
    <numFmt numFmtId="184" formatCode="000,000.0"/>
    <numFmt numFmtId="185" formatCode="[$-409]dddd\,\ mmmm\ dd\,\ yyyy"/>
    <numFmt numFmtId="186" formatCode="0.00_);[Red]\(0.00\)"/>
    <numFmt numFmtId="187" formatCode="[$-42A]dd\ mmmm\ yyyy"/>
    <numFmt numFmtId="188" formatCode="0_ ;[Red]\-0\ "/>
    <numFmt numFmtId="189" formatCode="0;[Red]0"/>
    <numFmt numFmtId="190" formatCode="#,##0_ ;[Red]\-#,##0\ "/>
    <numFmt numFmtId="191" formatCode="#,##0;[Red]#,##0"/>
    <numFmt numFmtId="192" formatCode="#,##0.0"/>
    <numFmt numFmtId="193" formatCode="#,##0.0;[Red]#,##0.0"/>
    <numFmt numFmtId="194" formatCode="#,##0.00;[Red]#,##0.00"/>
    <numFmt numFmtId="195" formatCode="#,##0.000;[Red]#,##0.000"/>
    <numFmt numFmtId="196" formatCode="_-* #,##0.000\ _₫_-;\-* #,##0.000\ _₫_-;_-* &quot;-&quot;???\ _₫_-;_-@_-"/>
    <numFmt numFmtId="197" formatCode="[$-42A]h:mm:ss\ AM/PM"/>
    <numFmt numFmtId="198" formatCode="[&lt;=9999999][$-1000000]###\-####;[$-1000000]\(#\)\ ###\-####"/>
    <numFmt numFmtId="199" formatCode="[$-1010000]d/m/yy;@"/>
    <numFmt numFmtId="200" formatCode="_(* #,##0.0_);_(* \(#,##0.0\);_(* &quot;-&quot;??_);_(@_)"/>
    <numFmt numFmtId="201" formatCode="0.0_);[Red]\(0.0\)"/>
    <numFmt numFmtId="202" formatCode="0_);[Red]\(0\)"/>
    <numFmt numFmtId="203" formatCode="mmm\-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h:mm:ss\ AM/PM"/>
    <numFmt numFmtId="209" formatCode="00000"/>
    <numFmt numFmtId="210" formatCode="#.##0"/>
    <numFmt numFmtId="211" formatCode="#.##0.000"/>
    <numFmt numFmtId="212" formatCode="_(* #.##0_);_(* \(#.##0\);_(* &quot;-&quot;??_);_(@_)"/>
    <numFmt numFmtId="213" formatCode="0_);\(0\)"/>
    <numFmt numFmtId="214" formatCode="_(* #.##0_);_(* \(#.##0\);_(* &quot;-&quot;_);_(@_)"/>
    <numFmt numFmtId="215" formatCode="#.##0.0"/>
    <numFmt numFmtId="216" formatCode="0.0_);\(0.0\)"/>
    <numFmt numFmtId="217" formatCode="0.00_);\(0.00\)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1A33"/>
      <name val="Times New Roman"/>
      <family val="1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9" fontId="52" fillId="0" borderId="12" xfId="0" applyNumberFormat="1" applyFont="1" applyBorder="1" applyAlignment="1">
      <alignment horizontal="center" vertical="center" wrapText="1"/>
    </xf>
    <xf numFmtId="9" fontId="53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Alignment="1" quotePrefix="1">
      <alignment horizontal="left" vertical="center"/>
    </xf>
    <xf numFmtId="2" fontId="8" fillId="0" borderId="0" xfId="0" applyNumberFormat="1" applyFont="1" applyFill="1" applyAlignment="1" quotePrefix="1">
      <alignment horizontal="left" vertical="center"/>
    </xf>
    <xf numFmtId="0" fontId="7" fillId="0" borderId="0" xfId="0" applyFont="1" applyFill="1" applyAlignment="1" quotePrefix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2" fontId="1" fillId="0" borderId="14" xfId="0" applyNumberFormat="1" applyFont="1" applyFill="1" applyBorder="1" applyAlignment="1">
      <alignment horizontal="left" vertical="center" wrapText="1"/>
    </xf>
    <xf numFmtId="173" fontId="1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 quotePrefix="1">
      <alignment horizontal="left" vertical="center"/>
    </xf>
    <xf numFmtId="1" fontId="3" fillId="0" borderId="14" xfId="0" applyNumberFormat="1" applyFont="1" applyFill="1" applyBorder="1" applyAlignment="1">
      <alignment horizontal="left" vertical="center"/>
    </xf>
    <xf numFmtId="3" fontId="3" fillId="0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3" fontId="1" fillId="0" borderId="15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9" fontId="2" fillId="0" borderId="14" xfId="6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 quotePrefix="1">
      <alignment horizontal="left" vertical="center"/>
    </xf>
    <xf numFmtId="49" fontId="2" fillId="0" borderId="14" xfId="0" applyNumberFormat="1" applyFont="1" applyFill="1" applyBorder="1" applyAlignment="1" quotePrefix="1">
      <alignment horizontal="left" vertical="center"/>
    </xf>
    <xf numFmtId="177" fontId="1" fillId="0" borderId="14" xfId="42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14" xfId="0" applyFont="1" applyFill="1" applyBorder="1" applyAlignment="1" quotePrefix="1">
      <alignment horizontal="left" vertical="center"/>
    </xf>
    <xf numFmtId="9" fontId="56" fillId="0" borderId="14" xfId="60" applyFont="1" applyFill="1" applyBorder="1" applyAlignment="1">
      <alignment horizontal="left" vertical="center"/>
    </xf>
    <xf numFmtId="3" fontId="56" fillId="0" borderId="14" xfId="0" applyNumberFormat="1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49" fontId="56" fillId="0" borderId="14" xfId="57" applyNumberFormat="1" applyFont="1" applyFill="1" applyBorder="1" applyAlignment="1" applyProtection="1">
      <alignment horizontal="left" vertical="center" wrapText="1"/>
      <protection/>
    </xf>
    <xf numFmtId="0" fontId="56" fillId="0" borderId="14" xfId="57" applyNumberFormat="1" applyFont="1" applyFill="1" applyBorder="1" applyAlignment="1" applyProtection="1">
      <alignment horizontal="left" vertical="center" wrapText="1"/>
      <protection/>
    </xf>
    <xf numFmtId="173" fontId="56" fillId="0" borderId="14" xfId="0" applyNumberFormat="1" applyFont="1" applyFill="1" applyBorder="1" applyAlignment="1">
      <alignment horizontal="left" vertical="center"/>
    </xf>
    <xf numFmtId="0" fontId="56" fillId="0" borderId="14" xfId="57" applyFont="1" applyBorder="1" applyAlignment="1">
      <alignment horizontal="left" vertical="center" wrapText="1"/>
      <protection/>
    </xf>
    <xf numFmtId="0" fontId="56" fillId="0" borderId="15" xfId="0" applyFont="1" applyFill="1" applyBorder="1" applyAlignment="1">
      <alignment horizontal="left" vertical="center"/>
    </xf>
    <xf numFmtId="49" fontId="56" fillId="0" borderId="14" xfId="0" applyNumberFormat="1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 wrapText="1"/>
    </xf>
    <xf numFmtId="2" fontId="56" fillId="0" borderId="14" xfId="0" applyNumberFormat="1" applyFont="1" applyFill="1" applyBorder="1" applyAlignment="1">
      <alignment horizontal="left" vertical="center"/>
    </xf>
    <xf numFmtId="1" fontId="56" fillId="0" borderId="14" xfId="0" applyNumberFormat="1" applyFont="1" applyFill="1" applyBorder="1" applyAlignment="1">
      <alignment horizontal="left" vertical="center"/>
    </xf>
    <xf numFmtId="49" fontId="56" fillId="0" borderId="14" xfId="0" applyNumberFormat="1" applyFont="1" applyFill="1" applyBorder="1" applyAlignment="1" quotePrefix="1">
      <alignment horizontal="left" vertical="center"/>
    </xf>
    <xf numFmtId="49" fontId="56" fillId="0" borderId="15" xfId="0" applyNumberFormat="1" applyFont="1" applyFill="1" applyBorder="1" applyAlignment="1" quotePrefix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1" fontId="57" fillId="0" borderId="14" xfId="0" applyNumberFormat="1" applyFont="1" applyBorder="1" applyAlignment="1">
      <alignment horizontal="left" vertical="center"/>
    </xf>
    <xf numFmtId="177" fontId="1" fillId="0" borderId="0" xfId="42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56" fillId="0" borderId="14" xfId="42" applyNumberFormat="1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1" fontId="57" fillId="0" borderId="14" xfId="0" applyNumberFormat="1" applyFont="1" applyBorder="1" applyAlignment="1" quotePrefix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Alignment="1" quotePrefix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72" fontId="1" fillId="0" borderId="14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3</xdr:row>
      <xdr:rowOff>28575</xdr:rowOff>
    </xdr:from>
    <xdr:to>
      <xdr:col>3</xdr:col>
      <xdr:colOff>752475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2047875" y="666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885825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6353175" y="63817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85" zoomScaleNormal="85" zoomScalePageLayoutView="0" workbookViewId="0" topLeftCell="A1">
      <selection activeCell="L10" sqref="L10:L11"/>
    </sheetView>
  </sheetViews>
  <sheetFormatPr defaultColWidth="15.140625" defaultRowHeight="12.75"/>
  <cols>
    <col min="1" max="1" width="4.28125" style="28" customWidth="1"/>
    <col min="2" max="2" width="11.57421875" style="28" customWidth="1"/>
    <col min="3" max="3" width="23.00390625" style="28" customWidth="1"/>
    <col min="4" max="5" width="15.140625" style="28" customWidth="1"/>
    <col min="6" max="6" width="7.140625" style="28" customWidth="1"/>
    <col min="7" max="7" width="5.7109375" style="28" customWidth="1"/>
    <col min="8" max="8" width="13.28125" style="28" customWidth="1"/>
    <col min="9" max="9" width="12.8515625" style="28" customWidth="1"/>
    <col min="10" max="10" width="5.7109375" style="28" customWidth="1"/>
    <col min="11" max="16384" width="15.140625" style="28" customWidth="1"/>
  </cols>
  <sheetData>
    <row r="1" spans="13:14" s="19" customFormat="1" ht="17.25" customHeight="1">
      <c r="M1" s="20" t="s">
        <v>12</v>
      </c>
      <c r="N1" s="20"/>
    </row>
    <row r="2" spans="1:14" s="19" customFormat="1" ht="16.5">
      <c r="A2" s="94" t="s">
        <v>116</v>
      </c>
      <c r="B2" s="94"/>
      <c r="C2" s="94"/>
      <c r="D2" s="94"/>
      <c r="E2" s="94"/>
      <c r="F2" s="93" t="s">
        <v>4</v>
      </c>
      <c r="G2" s="93"/>
      <c r="H2" s="93"/>
      <c r="I2" s="93"/>
      <c r="J2" s="93"/>
      <c r="K2" s="93"/>
      <c r="L2" s="93"/>
      <c r="M2" s="93"/>
      <c r="N2" s="21"/>
    </row>
    <row r="3" spans="1:14" s="19" customFormat="1" ht="16.5">
      <c r="A3" s="95" t="s">
        <v>13</v>
      </c>
      <c r="B3" s="95"/>
      <c r="C3" s="95"/>
      <c r="D3" s="95"/>
      <c r="E3" s="95"/>
      <c r="F3" s="96" t="s">
        <v>17</v>
      </c>
      <c r="G3" s="96"/>
      <c r="H3" s="96"/>
      <c r="I3" s="96"/>
      <c r="J3" s="96"/>
      <c r="K3" s="96"/>
      <c r="L3" s="96"/>
      <c r="M3" s="96"/>
      <c r="N3" s="22"/>
    </row>
    <row r="4" spans="1:14" s="19" customFormat="1" ht="16.5">
      <c r="A4" s="21"/>
      <c r="B4" s="21"/>
      <c r="C4" s="21"/>
      <c r="D4" s="21"/>
      <c r="E4" s="21"/>
      <c r="F4" s="23"/>
      <c r="G4" s="20"/>
      <c r="H4" s="20"/>
      <c r="I4" s="20"/>
      <c r="J4" s="20"/>
      <c r="K4" s="20"/>
      <c r="L4" s="20"/>
      <c r="M4" s="20"/>
      <c r="N4" s="20"/>
    </row>
    <row r="5" spans="1:14" s="19" customFormat="1" ht="16.5">
      <c r="A5" s="21"/>
      <c r="B5" s="24"/>
      <c r="C5" s="21"/>
      <c r="D5" s="21"/>
      <c r="E5" s="21"/>
      <c r="F5" s="23"/>
      <c r="G5" s="97" t="s">
        <v>129</v>
      </c>
      <c r="H5" s="97"/>
      <c r="I5" s="97"/>
      <c r="J5" s="97"/>
      <c r="K5" s="97"/>
      <c r="L5" s="97"/>
      <c r="M5" s="97"/>
      <c r="N5" s="20"/>
    </row>
    <row r="6" spans="1:14" s="19" customFormat="1" ht="16.5">
      <c r="A6" s="93" t="s">
        <v>16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21"/>
    </row>
    <row r="7" spans="1:14" s="19" customFormat="1" ht="16.5">
      <c r="A7" s="93" t="s">
        <v>113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21"/>
    </row>
    <row r="8" spans="1:14" s="19" customFormat="1" ht="16.5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21"/>
    </row>
    <row r="9" spans="1:16" ht="39" customHeight="1">
      <c r="A9" s="91" t="s">
        <v>115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5"/>
      <c r="P9" s="98"/>
    </row>
    <row r="10" spans="1:16" ht="40.5" customHeight="1">
      <c r="A10" s="99" t="s">
        <v>11</v>
      </c>
      <c r="B10" s="99" t="s">
        <v>5</v>
      </c>
      <c r="C10" s="100" t="s">
        <v>0</v>
      </c>
      <c r="D10" s="102" t="s">
        <v>10</v>
      </c>
      <c r="E10" s="99" t="s">
        <v>1</v>
      </c>
      <c r="F10" s="99" t="s">
        <v>6</v>
      </c>
      <c r="G10" s="99"/>
      <c r="H10" s="99" t="s">
        <v>19</v>
      </c>
      <c r="I10" s="100" t="s">
        <v>20</v>
      </c>
      <c r="J10" s="103" t="s">
        <v>18</v>
      </c>
      <c r="K10" s="104"/>
      <c r="L10" s="99" t="s">
        <v>3</v>
      </c>
      <c r="M10" s="99" t="s">
        <v>7</v>
      </c>
      <c r="N10" s="27"/>
      <c r="P10" s="98"/>
    </row>
    <row r="11" spans="1:16" ht="58.5" customHeight="1">
      <c r="A11" s="99"/>
      <c r="B11" s="99"/>
      <c r="C11" s="101"/>
      <c r="D11" s="102"/>
      <c r="E11" s="99"/>
      <c r="F11" s="29" t="s">
        <v>9</v>
      </c>
      <c r="G11" s="30" t="s">
        <v>2</v>
      </c>
      <c r="H11" s="99"/>
      <c r="I11" s="101"/>
      <c r="J11" s="26" t="s">
        <v>32</v>
      </c>
      <c r="K11" s="26" t="s">
        <v>52</v>
      </c>
      <c r="L11" s="99"/>
      <c r="M11" s="99"/>
      <c r="N11" s="27"/>
      <c r="P11" s="98"/>
    </row>
    <row r="12" spans="1:16" ht="15.75">
      <c r="A12" s="31">
        <v>1</v>
      </c>
      <c r="B12" s="31">
        <v>2</v>
      </c>
      <c r="C12" s="32">
        <v>3</v>
      </c>
      <c r="D12" s="33">
        <v>4</v>
      </c>
      <c r="E12" s="31">
        <v>5</v>
      </c>
      <c r="F12" s="31">
        <v>6</v>
      </c>
      <c r="G12" s="34">
        <v>7</v>
      </c>
      <c r="H12" s="31">
        <v>8</v>
      </c>
      <c r="I12" s="35">
        <v>9</v>
      </c>
      <c r="J12" s="35">
        <v>10</v>
      </c>
      <c r="K12" s="35">
        <v>11</v>
      </c>
      <c r="L12" s="35" t="s">
        <v>33</v>
      </c>
      <c r="M12" s="36">
        <v>12</v>
      </c>
      <c r="N12" s="37"/>
      <c r="P12" s="98"/>
    </row>
    <row r="13" spans="1:14" ht="15.75">
      <c r="A13" s="110" t="s">
        <v>91</v>
      </c>
      <c r="B13" s="111"/>
      <c r="C13" s="111"/>
      <c r="D13" s="111"/>
      <c r="E13" s="111"/>
      <c r="F13" s="111"/>
      <c r="G13" s="111"/>
      <c r="H13" s="111"/>
      <c r="I13" s="111"/>
      <c r="J13" s="112"/>
      <c r="K13" s="38"/>
      <c r="L13" s="58">
        <f>L14+L20</f>
        <v>67146000</v>
      </c>
      <c r="M13" s="40"/>
      <c r="N13" s="41"/>
    </row>
    <row r="14" spans="1:13" ht="15.75">
      <c r="A14" s="105" t="s">
        <v>60</v>
      </c>
      <c r="B14" s="108"/>
      <c r="C14" s="108"/>
      <c r="D14" s="108"/>
      <c r="E14" s="108"/>
      <c r="F14" s="108"/>
      <c r="G14" s="108"/>
      <c r="H14" s="108"/>
      <c r="I14" s="108"/>
      <c r="J14" s="109"/>
      <c r="K14" s="42"/>
      <c r="L14" s="43">
        <f>SUM(L15:L19)</f>
        <v>41850000</v>
      </c>
      <c r="M14" s="40" t="s">
        <v>61</v>
      </c>
    </row>
    <row r="15" spans="1:13" s="60" customFormat="1" ht="15.75">
      <c r="A15" s="67">
        <v>1</v>
      </c>
      <c r="B15" s="61">
        <v>111317150</v>
      </c>
      <c r="C15" s="61" t="s">
        <v>62</v>
      </c>
      <c r="D15" s="77" t="s">
        <v>63</v>
      </c>
      <c r="E15" s="61">
        <v>83199009630</v>
      </c>
      <c r="F15" s="75">
        <v>3.77</v>
      </c>
      <c r="G15" s="61">
        <v>9.1</v>
      </c>
      <c r="H15" s="61" t="s">
        <v>21</v>
      </c>
      <c r="I15" s="63">
        <v>1.2</v>
      </c>
      <c r="J15" s="64">
        <v>15</v>
      </c>
      <c r="K15" s="64">
        <v>465000</v>
      </c>
      <c r="L15" s="64">
        <f>I15*J15*K15</f>
        <v>8370000</v>
      </c>
      <c r="M15" s="59"/>
    </row>
    <row r="16" spans="1:13" s="60" customFormat="1" ht="15.75">
      <c r="A16" s="67">
        <v>2</v>
      </c>
      <c r="B16" s="61">
        <v>111317075</v>
      </c>
      <c r="C16" s="72" t="s">
        <v>64</v>
      </c>
      <c r="D16" s="78" t="s">
        <v>65</v>
      </c>
      <c r="E16" s="61">
        <v>93097007969</v>
      </c>
      <c r="F16" s="75">
        <v>3.63</v>
      </c>
      <c r="G16" s="61">
        <v>9.3</v>
      </c>
      <c r="H16" s="61" t="s">
        <v>21</v>
      </c>
      <c r="I16" s="63">
        <v>1.2</v>
      </c>
      <c r="J16" s="64">
        <v>15</v>
      </c>
      <c r="K16" s="64">
        <v>465000</v>
      </c>
      <c r="L16" s="64">
        <f>I16*J16*K16</f>
        <v>8370000</v>
      </c>
      <c r="M16" s="59"/>
    </row>
    <row r="17" spans="1:13" s="60" customFormat="1" ht="15.75">
      <c r="A17" s="67">
        <v>3</v>
      </c>
      <c r="B17" s="61">
        <v>111317155</v>
      </c>
      <c r="C17" s="72" t="s">
        <v>66</v>
      </c>
      <c r="D17" s="78" t="s">
        <v>67</v>
      </c>
      <c r="E17" s="61">
        <v>84098003818</v>
      </c>
      <c r="F17" s="75">
        <v>3.87</v>
      </c>
      <c r="G17" s="61">
        <v>95</v>
      </c>
      <c r="H17" s="61" t="s">
        <v>21</v>
      </c>
      <c r="I17" s="63">
        <v>1.2</v>
      </c>
      <c r="J17" s="64">
        <v>15</v>
      </c>
      <c r="K17" s="64">
        <v>465000</v>
      </c>
      <c r="L17" s="64">
        <f>I17*J17*K17</f>
        <v>8370000</v>
      </c>
      <c r="M17" s="59"/>
    </row>
    <row r="18" spans="1:13" s="60" customFormat="1" ht="15.75">
      <c r="A18" s="67">
        <v>4</v>
      </c>
      <c r="B18" s="61">
        <v>111317128</v>
      </c>
      <c r="C18" s="72" t="s">
        <v>68</v>
      </c>
      <c r="D18" s="78" t="s">
        <v>69</v>
      </c>
      <c r="E18" s="61">
        <v>334987586</v>
      </c>
      <c r="F18" s="75">
        <v>3.77</v>
      </c>
      <c r="G18" s="61">
        <v>90</v>
      </c>
      <c r="H18" s="61" t="s">
        <v>21</v>
      </c>
      <c r="I18" s="63">
        <v>1.2</v>
      </c>
      <c r="J18" s="64">
        <v>15</v>
      </c>
      <c r="K18" s="64">
        <v>465000</v>
      </c>
      <c r="L18" s="64">
        <f>I18*J18*K18</f>
        <v>8370000</v>
      </c>
      <c r="M18" s="59"/>
    </row>
    <row r="19" spans="1:13" s="60" customFormat="1" ht="15.75">
      <c r="A19" s="67">
        <v>5</v>
      </c>
      <c r="B19" s="61">
        <v>111317119</v>
      </c>
      <c r="C19" s="72" t="s">
        <v>70</v>
      </c>
      <c r="D19" s="78" t="s">
        <v>71</v>
      </c>
      <c r="E19" s="61">
        <v>331832663</v>
      </c>
      <c r="F19" s="75">
        <v>3.7</v>
      </c>
      <c r="G19" s="61">
        <v>97</v>
      </c>
      <c r="H19" s="61" t="s">
        <v>21</v>
      </c>
      <c r="I19" s="63">
        <v>1.2</v>
      </c>
      <c r="J19" s="64">
        <v>15</v>
      </c>
      <c r="K19" s="64">
        <v>465000</v>
      </c>
      <c r="L19" s="64">
        <f>I19*J19*K19</f>
        <v>8370000</v>
      </c>
      <c r="M19" s="59"/>
    </row>
    <row r="20" spans="1:13" ht="15.75">
      <c r="A20" s="105" t="s">
        <v>90</v>
      </c>
      <c r="B20" s="108"/>
      <c r="C20" s="108"/>
      <c r="D20" s="108"/>
      <c r="E20" s="108"/>
      <c r="F20" s="108"/>
      <c r="G20" s="108"/>
      <c r="H20" s="108"/>
      <c r="I20" s="108"/>
      <c r="J20" s="109"/>
      <c r="K20" s="42"/>
      <c r="L20" s="43">
        <f>SUM(L21:L23)</f>
        <v>25296000</v>
      </c>
      <c r="M20" s="40" t="s">
        <v>53</v>
      </c>
    </row>
    <row r="21" spans="1:13" s="60" customFormat="1" ht="16.5" customHeight="1">
      <c r="A21" s="67">
        <v>1</v>
      </c>
      <c r="B21" s="61">
        <v>110317044</v>
      </c>
      <c r="C21" s="61" t="s">
        <v>54</v>
      </c>
      <c r="D21" s="68" t="s">
        <v>55</v>
      </c>
      <c r="E21" s="69">
        <v>334921617</v>
      </c>
      <c r="F21" s="70">
        <v>4</v>
      </c>
      <c r="G21" s="61">
        <v>99</v>
      </c>
      <c r="H21" s="61" t="s">
        <v>21</v>
      </c>
      <c r="I21" s="63">
        <v>1.2</v>
      </c>
      <c r="J21" s="64">
        <v>16</v>
      </c>
      <c r="K21" s="64">
        <v>465000</v>
      </c>
      <c r="L21" s="64">
        <f>I21*J21*K21</f>
        <v>8928000</v>
      </c>
      <c r="M21" s="71"/>
    </row>
    <row r="22" spans="1:13" s="60" customFormat="1" ht="18" customHeight="1">
      <c r="A22" s="67">
        <v>2</v>
      </c>
      <c r="B22" s="61">
        <v>110317048</v>
      </c>
      <c r="C22" s="72" t="s">
        <v>56</v>
      </c>
      <c r="D22" s="73" t="s">
        <v>57</v>
      </c>
      <c r="E22" s="61">
        <v>334985578</v>
      </c>
      <c r="F22" s="70">
        <v>4</v>
      </c>
      <c r="G22" s="61">
        <v>85</v>
      </c>
      <c r="H22" s="61" t="s">
        <v>15</v>
      </c>
      <c r="I22" s="63">
        <v>1.1</v>
      </c>
      <c r="J22" s="64">
        <v>16</v>
      </c>
      <c r="K22" s="64">
        <v>465000</v>
      </c>
      <c r="L22" s="64">
        <f>I22*J22*K22</f>
        <v>8184000.000000001</v>
      </c>
      <c r="M22" s="74"/>
    </row>
    <row r="23" spans="1:13" s="60" customFormat="1" ht="16.5" customHeight="1">
      <c r="A23" s="67">
        <v>3</v>
      </c>
      <c r="B23" s="61">
        <v>110317047</v>
      </c>
      <c r="C23" s="72" t="s">
        <v>58</v>
      </c>
      <c r="D23" s="73" t="s">
        <v>59</v>
      </c>
      <c r="E23" s="61">
        <v>334887363</v>
      </c>
      <c r="F23" s="75">
        <v>3.94</v>
      </c>
      <c r="G23" s="76">
        <v>87</v>
      </c>
      <c r="H23" s="61" t="s">
        <v>15</v>
      </c>
      <c r="I23" s="63">
        <v>1.1</v>
      </c>
      <c r="J23" s="64">
        <v>16</v>
      </c>
      <c r="K23" s="64">
        <v>465000</v>
      </c>
      <c r="L23" s="64">
        <f>I23*J23*K23</f>
        <v>8184000.000000001</v>
      </c>
      <c r="M23" s="74"/>
    </row>
    <row r="24" spans="1:14" ht="15.75">
      <c r="A24" s="105" t="s">
        <v>103</v>
      </c>
      <c r="B24" s="106"/>
      <c r="C24" s="106"/>
      <c r="D24" s="106"/>
      <c r="E24" s="106"/>
      <c r="F24" s="106"/>
      <c r="G24" s="106"/>
      <c r="H24" s="106"/>
      <c r="I24" s="106"/>
      <c r="J24" s="107"/>
      <c r="K24" s="40"/>
      <c r="L24" s="58">
        <f>L25+L28</f>
        <v>39385500</v>
      </c>
      <c r="M24" s="50"/>
      <c r="N24" s="41"/>
    </row>
    <row r="25" spans="1:15" ht="15.75">
      <c r="A25" s="105" t="s">
        <v>92</v>
      </c>
      <c r="B25" s="106"/>
      <c r="C25" s="106"/>
      <c r="D25" s="106"/>
      <c r="E25" s="106"/>
      <c r="F25" s="106"/>
      <c r="G25" s="106"/>
      <c r="H25" s="106"/>
      <c r="I25" s="106"/>
      <c r="J25" s="107"/>
      <c r="K25" s="40"/>
      <c r="L25" s="39">
        <f>SUM(L26:L27)</f>
        <v>16368000.000000002</v>
      </c>
      <c r="M25" s="50" t="s">
        <v>114</v>
      </c>
      <c r="N25" s="41"/>
      <c r="O25" s="51"/>
    </row>
    <row r="26" spans="1:13" ht="15.75">
      <c r="A26" s="44">
        <v>1</v>
      </c>
      <c r="B26" s="45" t="s">
        <v>72</v>
      </c>
      <c r="C26" s="45" t="s">
        <v>73</v>
      </c>
      <c r="D26" s="90" t="s">
        <v>118</v>
      </c>
      <c r="E26" s="80">
        <v>84200003475</v>
      </c>
      <c r="F26" s="133">
        <v>3.59</v>
      </c>
      <c r="G26" s="46">
        <v>81</v>
      </c>
      <c r="H26" s="46" t="s">
        <v>15</v>
      </c>
      <c r="I26" s="47">
        <v>1.1</v>
      </c>
      <c r="J26" s="48">
        <v>16</v>
      </c>
      <c r="K26" s="48">
        <v>465000</v>
      </c>
      <c r="L26" s="48">
        <f>I26*J26*K26</f>
        <v>8184000.000000001</v>
      </c>
      <c r="M26" s="40"/>
    </row>
    <row r="27" spans="1:13" ht="15.75">
      <c r="A27" s="44">
        <v>2</v>
      </c>
      <c r="B27" s="79" t="s">
        <v>74</v>
      </c>
      <c r="C27" s="49" t="s">
        <v>75</v>
      </c>
      <c r="D27" s="90" t="s">
        <v>119</v>
      </c>
      <c r="E27" s="80">
        <v>84099000382</v>
      </c>
      <c r="F27" s="133">
        <v>3.59</v>
      </c>
      <c r="G27" s="46">
        <v>80</v>
      </c>
      <c r="H27" s="46" t="s">
        <v>15</v>
      </c>
      <c r="I27" s="47">
        <v>1.1</v>
      </c>
      <c r="J27" s="48">
        <v>16</v>
      </c>
      <c r="K27" s="48">
        <v>465000</v>
      </c>
      <c r="L27" s="48">
        <f>I27*J27*K27</f>
        <v>8184000.000000001</v>
      </c>
      <c r="M27" s="40"/>
    </row>
    <row r="28" spans="1:13" ht="15.75">
      <c r="A28" s="105" t="s">
        <v>93</v>
      </c>
      <c r="B28" s="108"/>
      <c r="C28" s="108"/>
      <c r="D28" s="108"/>
      <c r="E28" s="108"/>
      <c r="F28" s="108"/>
      <c r="G28" s="108"/>
      <c r="H28" s="108"/>
      <c r="I28" s="108"/>
      <c r="J28" s="109"/>
      <c r="K28" s="42"/>
      <c r="L28" s="43">
        <f>SUM(L29:L31)</f>
        <v>23017500</v>
      </c>
      <c r="M28" s="40" t="s">
        <v>79</v>
      </c>
    </row>
    <row r="29" spans="1:13" s="60" customFormat="1" ht="15.75">
      <c r="A29" s="67">
        <v>1</v>
      </c>
      <c r="B29" s="61">
        <v>111318015</v>
      </c>
      <c r="C29" s="61" t="s">
        <v>80</v>
      </c>
      <c r="D29" s="77" t="s">
        <v>81</v>
      </c>
      <c r="E29" s="61">
        <v>334957447</v>
      </c>
      <c r="F29" s="75">
        <v>3.53</v>
      </c>
      <c r="G29" s="61">
        <v>83</v>
      </c>
      <c r="H29" s="61" t="s">
        <v>15</v>
      </c>
      <c r="I29" s="63">
        <v>1.1</v>
      </c>
      <c r="J29" s="64">
        <v>15</v>
      </c>
      <c r="K29" s="64">
        <v>465000</v>
      </c>
      <c r="L29" s="64">
        <f>I29*J29*K29</f>
        <v>7672500</v>
      </c>
      <c r="M29" s="59"/>
    </row>
    <row r="30" spans="1:13" s="60" customFormat="1" ht="15.75">
      <c r="A30" s="67">
        <v>2</v>
      </c>
      <c r="B30" s="61">
        <v>111318048</v>
      </c>
      <c r="C30" s="72" t="s">
        <v>82</v>
      </c>
      <c r="D30" s="78" t="s">
        <v>83</v>
      </c>
      <c r="E30" s="61">
        <v>84300010779</v>
      </c>
      <c r="F30" s="75">
        <v>3.56</v>
      </c>
      <c r="G30" s="61">
        <v>82</v>
      </c>
      <c r="H30" s="61" t="s">
        <v>15</v>
      </c>
      <c r="I30" s="63">
        <v>1.1</v>
      </c>
      <c r="J30" s="64">
        <v>15</v>
      </c>
      <c r="K30" s="64">
        <v>465000</v>
      </c>
      <c r="L30" s="64">
        <f>I30*J30*K30</f>
        <v>7672500</v>
      </c>
      <c r="M30" s="59"/>
    </row>
    <row r="31" spans="1:13" s="60" customFormat="1" ht="15.75">
      <c r="A31" s="67">
        <v>3</v>
      </c>
      <c r="B31" s="61">
        <v>111318099</v>
      </c>
      <c r="C31" s="72" t="s">
        <v>84</v>
      </c>
      <c r="D31" s="73" t="s">
        <v>85</v>
      </c>
      <c r="E31" s="61">
        <v>321713771</v>
      </c>
      <c r="F31" s="75">
        <v>3.38</v>
      </c>
      <c r="G31" s="76">
        <v>80</v>
      </c>
      <c r="H31" s="61" t="s">
        <v>15</v>
      </c>
      <c r="I31" s="63">
        <v>1.1</v>
      </c>
      <c r="J31" s="64">
        <v>15</v>
      </c>
      <c r="K31" s="64">
        <v>465000</v>
      </c>
      <c r="L31" s="64">
        <f>I31*J31*K31</f>
        <v>7672500</v>
      </c>
      <c r="M31" s="59"/>
    </row>
    <row r="32" spans="1:14" ht="15.75">
      <c r="A32" s="105" t="s">
        <v>95</v>
      </c>
      <c r="B32" s="106"/>
      <c r="C32" s="106"/>
      <c r="D32" s="106"/>
      <c r="E32" s="106"/>
      <c r="F32" s="106"/>
      <c r="G32" s="106"/>
      <c r="H32" s="106"/>
      <c r="I32" s="106"/>
      <c r="J32" s="107"/>
      <c r="K32" s="40"/>
      <c r="L32" s="58">
        <f>L33+L35+L38</f>
        <v>48054000</v>
      </c>
      <c r="M32" s="50"/>
      <c r="N32" s="41"/>
    </row>
    <row r="33" spans="1:15" ht="15.75">
      <c r="A33" s="105" t="s">
        <v>94</v>
      </c>
      <c r="B33" s="106"/>
      <c r="C33" s="106"/>
      <c r="D33" s="106"/>
      <c r="E33" s="106"/>
      <c r="F33" s="106"/>
      <c r="G33" s="106"/>
      <c r="H33" s="106"/>
      <c r="I33" s="106"/>
      <c r="J33" s="107"/>
      <c r="K33" s="40"/>
      <c r="L33" s="39">
        <f>SUM(L34:L34)</f>
        <v>11040000</v>
      </c>
      <c r="M33" s="50" t="s">
        <v>29</v>
      </c>
      <c r="N33" s="52"/>
      <c r="O33" s="51"/>
    </row>
    <row r="34" spans="1:14" s="60" customFormat="1" ht="15.75">
      <c r="A34" s="61">
        <v>1</v>
      </c>
      <c r="B34" s="61">
        <v>117719009</v>
      </c>
      <c r="C34" s="61" t="s">
        <v>76</v>
      </c>
      <c r="D34" s="62" t="s">
        <v>77</v>
      </c>
      <c r="E34" s="62" t="s">
        <v>78</v>
      </c>
      <c r="F34" s="61">
        <v>3.02</v>
      </c>
      <c r="G34" s="61">
        <v>83</v>
      </c>
      <c r="H34" s="61" t="s">
        <v>31</v>
      </c>
      <c r="I34" s="63">
        <v>1</v>
      </c>
      <c r="J34" s="64">
        <v>23</v>
      </c>
      <c r="K34" s="64">
        <v>480000</v>
      </c>
      <c r="L34" s="64">
        <f>I34*J34*K34</f>
        <v>11040000</v>
      </c>
      <c r="M34" s="65"/>
      <c r="N34" s="66"/>
    </row>
    <row r="35" spans="1:15" ht="15.75">
      <c r="A35" s="105" t="s">
        <v>102</v>
      </c>
      <c r="B35" s="106"/>
      <c r="C35" s="106"/>
      <c r="D35" s="106"/>
      <c r="E35" s="106"/>
      <c r="F35" s="106"/>
      <c r="G35" s="106"/>
      <c r="H35" s="106"/>
      <c r="I35" s="106"/>
      <c r="J35" s="107"/>
      <c r="K35" s="40"/>
      <c r="L35" s="58">
        <f>SUM(L36:L37)</f>
        <v>19437000.000000004</v>
      </c>
      <c r="M35" s="50" t="s">
        <v>126</v>
      </c>
      <c r="N35" s="41"/>
      <c r="O35" s="51"/>
    </row>
    <row r="36" spans="1:14" ht="21.75" customHeight="1">
      <c r="A36" s="46">
        <v>1</v>
      </c>
      <c r="B36" s="46">
        <v>111319090</v>
      </c>
      <c r="C36" s="46" t="s">
        <v>96</v>
      </c>
      <c r="D36" s="54" t="s">
        <v>97</v>
      </c>
      <c r="E36" s="53" t="s">
        <v>98</v>
      </c>
      <c r="F36" s="46">
        <v>3.53</v>
      </c>
      <c r="G36" s="46">
        <v>100</v>
      </c>
      <c r="H36" s="46" t="s">
        <v>15</v>
      </c>
      <c r="I36" s="47">
        <v>1.1</v>
      </c>
      <c r="J36" s="48">
        <v>19</v>
      </c>
      <c r="K36" s="48">
        <v>465000</v>
      </c>
      <c r="L36" s="48">
        <f>I36*J36*K36</f>
        <v>9718500.000000002</v>
      </c>
      <c r="M36" s="50"/>
      <c r="N36" s="41"/>
    </row>
    <row r="37" spans="1:14" ht="21.75" customHeight="1">
      <c r="A37" s="46">
        <v>2</v>
      </c>
      <c r="B37" s="46">
        <v>111319135</v>
      </c>
      <c r="C37" s="46" t="s">
        <v>99</v>
      </c>
      <c r="D37" s="54" t="s">
        <v>100</v>
      </c>
      <c r="E37" s="53" t="s">
        <v>101</v>
      </c>
      <c r="F37" s="46">
        <v>3.5</v>
      </c>
      <c r="G37" s="46">
        <v>83</v>
      </c>
      <c r="H37" s="46" t="s">
        <v>15</v>
      </c>
      <c r="I37" s="47">
        <v>1.1</v>
      </c>
      <c r="J37" s="48">
        <v>19</v>
      </c>
      <c r="K37" s="48">
        <v>465000</v>
      </c>
      <c r="L37" s="48">
        <f>I37*J37*K37</f>
        <v>9718500.000000002</v>
      </c>
      <c r="M37" s="50"/>
      <c r="N37" s="41"/>
    </row>
    <row r="38" spans="1:13" ht="15.75">
      <c r="A38" s="105" t="s">
        <v>105</v>
      </c>
      <c r="B38" s="108"/>
      <c r="C38" s="108"/>
      <c r="D38" s="108"/>
      <c r="E38" s="108"/>
      <c r="F38" s="108"/>
      <c r="G38" s="108"/>
      <c r="H38" s="108"/>
      <c r="I38" s="108"/>
      <c r="J38" s="109"/>
      <c r="K38" s="42"/>
      <c r="L38" s="43">
        <f>SUM(L39:L40)</f>
        <v>17577000</v>
      </c>
      <c r="M38" s="40" t="s">
        <v>106</v>
      </c>
    </row>
    <row r="39" spans="1:13" s="60" customFormat="1" ht="15.75">
      <c r="A39" s="67">
        <v>1</v>
      </c>
      <c r="B39" s="61">
        <v>114719013</v>
      </c>
      <c r="C39" s="61" t="s">
        <v>107</v>
      </c>
      <c r="D39" s="77" t="s">
        <v>108</v>
      </c>
      <c r="E39" s="73" t="s">
        <v>109</v>
      </c>
      <c r="F39" s="75">
        <v>3.33</v>
      </c>
      <c r="G39" s="61">
        <v>90</v>
      </c>
      <c r="H39" s="61" t="s">
        <v>15</v>
      </c>
      <c r="I39" s="63">
        <v>1.1</v>
      </c>
      <c r="J39" s="64">
        <v>18</v>
      </c>
      <c r="K39" s="64">
        <v>465000</v>
      </c>
      <c r="L39" s="64">
        <f>I39*J39*K39</f>
        <v>9207000</v>
      </c>
      <c r="M39" s="59"/>
    </row>
    <row r="40" spans="1:13" s="60" customFormat="1" ht="15.75">
      <c r="A40" s="67">
        <v>2</v>
      </c>
      <c r="B40" s="61">
        <v>114719008</v>
      </c>
      <c r="C40" s="72" t="s">
        <v>110</v>
      </c>
      <c r="D40" s="78" t="s">
        <v>111</v>
      </c>
      <c r="E40" s="77" t="s">
        <v>112</v>
      </c>
      <c r="F40" s="75">
        <v>3.13</v>
      </c>
      <c r="G40" s="61">
        <v>67</v>
      </c>
      <c r="H40" s="61" t="s">
        <v>30</v>
      </c>
      <c r="I40" s="63">
        <v>1</v>
      </c>
      <c r="J40" s="64">
        <v>18</v>
      </c>
      <c r="K40" s="64">
        <v>465000</v>
      </c>
      <c r="L40" s="64">
        <f>I40*J40*K40</f>
        <v>8370000</v>
      </c>
      <c r="M40" s="59"/>
    </row>
    <row r="41" spans="1:14" ht="16.5" customHeight="1">
      <c r="A41" s="105" t="s">
        <v>104</v>
      </c>
      <c r="B41" s="106"/>
      <c r="C41" s="106"/>
      <c r="D41" s="106"/>
      <c r="E41" s="106"/>
      <c r="F41" s="106"/>
      <c r="G41" s="106"/>
      <c r="H41" s="106"/>
      <c r="I41" s="106"/>
      <c r="J41" s="107"/>
      <c r="K41" s="40"/>
      <c r="L41" s="58">
        <f>L42</f>
        <v>5760000</v>
      </c>
      <c r="M41" s="50"/>
      <c r="N41" s="41"/>
    </row>
    <row r="42" spans="1:15" ht="15.75">
      <c r="A42" s="105" t="s">
        <v>89</v>
      </c>
      <c r="B42" s="106"/>
      <c r="C42" s="106"/>
      <c r="D42" s="106"/>
      <c r="E42" s="106"/>
      <c r="F42" s="106"/>
      <c r="G42" s="106"/>
      <c r="H42" s="106"/>
      <c r="I42" s="106"/>
      <c r="J42" s="107"/>
      <c r="K42" s="40"/>
      <c r="L42" s="39">
        <f>SUM(L43)</f>
        <v>5760000</v>
      </c>
      <c r="M42" s="50" t="s">
        <v>22</v>
      </c>
      <c r="N42" s="52"/>
      <c r="O42" s="51"/>
    </row>
    <row r="43" spans="1:14" s="60" customFormat="1" ht="15.75">
      <c r="A43" s="61">
        <v>1</v>
      </c>
      <c r="B43" s="61">
        <v>117720002</v>
      </c>
      <c r="C43" s="61" t="s">
        <v>86</v>
      </c>
      <c r="D43" s="77" t="s">
        <v>87</v>
      </c>
      <c r="E43" s="77" t="s">
        <v>88</v>
      </c>
      <c r="F43" s="75">
        <v>3</v>
      </c>
      <c r="G43" s="76">
        <v>85</v>
      </c>
      <c r="H43" s="61" t="s">
        <v>30</v>
      </c>
      <c r="I43" s="63">
        <v>1</v>
      </c>
      <c r="J43" s="64">
        <v>25</v>
      </c>
      <c r="K43" s="88">
        <v>480000</v>
      </c>
      <c r="L43" s="64">
        <f>I43*8%*J43*K43*6</f>
        <v>5760000</v>
      </c>
      <c r="M43" s="65"/>
      <c r="N43" s="89"/>
    </row>
    <row r="44" spans="1:13" ht="15.75">
      <c r="A44" s="105" t="s">
        <v>8</v>
      </c>
      <c r="B44" s="106"/>
      <c r="C44" s="106"/>
      <c r="D44" s="106"/>
      <c r="E44" s="106"/>
      <c r="F44" s="106"/>
      <c r="G44" s="106"/>
      <c r="H44" s="106"/>
      <c r="I44" s="106"/>
      <c r="J44" s="107"/>
      <c r="K44" s="50"/>
      <c r="L44" s="55">
        <f>L13+L24+L32+L41</f>
        <v>160345500</v>
      </c>
      <c r="M44" s="56"/>
    </row>
    <row r="45" spans="1:13" ht="15.75">
      <c r="A45" s="113" t="s">
        <v>34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3" ht="15.75">
      <c r="A46" s="113" t="s">
        <v>117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spans="1:13" ht="15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81"/>
      <c r="M47" s="82"/>
    </row>
    <row r="48" spans="1:15" s="87" customFormat="1" ht="15.75">
      <c r="A48" s="83"/>
      <c r="B48" s="114" t="s">
        <v>28</v>
      </c>
      <c r="C48" s="114"/>
      <c r="D48" s="114"/>
      <c r="E48" s="115" t="s">
        <v>24</v>
      </c>
      <c r="F48" s="115"/>
      <c r="G48" s="115"/>
      <c r="H48" s="115"/>
      <c r="I48" s="115" t="s">
        <v>25</v>
      </c>
      <c r="J48" s="115"/>
      <c r="K48" s="115"/>
      <c r="L48" s="115"/>
      <c r="M48" s="115"/>
      <c r="N48" s="85"/>
      <c r="O48" s="86"/>
    </row>
    <row r="49" spans="2:14" s="87" customFormat="1" ht="15.75">
      <c r="B49" s="114"/>
      <c r="C49" s="114"/>
      <c r="D49" s="114"/>
      <c r="I49" s="84" t="s">
        <v>27</v>
      </c>
      <c r="J49" s="84"/>
      <c r="K49" s="84"/>
      <c r="L49" s="114" t="s">
        <v>26</v>
      </c>
      <c r="M49" s="114"/>
      <c r="N49" s="84"/>
    </row>
    <row r="50" spans="9:14" s="87" customFormat="1" ht="15.75">
      <c r="I50" s="84"/>
      <c r="J50" s="84"/>
      <c r="K50" s="84"/>
      <c r="L50" s="84"/>
      <c r="M50" s="84"/>
      <c r="N50" s="84"/>
    </row>
    <row r="51" spans="9:14" s="87" customFormat="1" ht="15.75">
      <c r="I51" s="84"/>
      <c r="J51" s="84"/>
      <c r="K51" s="84"/>
      <c r="L51" s="84"/>
      <c r="M51" s="84"/>
      <c r="N51" s="84"/>
    </row>
    <row r="52" spans="9:14" s="87" customFormat="1" ht="15.75">
      <c r="I52" s="84"/>
      <c r="J52" s="84"/>
      <c r="K52" s="84"/>
      <c r="L52" s="84"/>
      <c r="M52" s="84"/>
      <c r="N52" s="84"/>
    </row>
    <row r="53" spans="9:14" s="87" customFormat="1" ht="15.75">
      <c r="I53" s="84"/>
      <c r="J53" s="84"/>
      <c r="K53" s="84"/>
      <c r="L53" s="84"/>
      <c r="M53" s="84"/>
      <c r="N53" s="84"/>
    </row>
    <row r="54" spans="9:14" s="87" customFormat="1" ht="15.75">
      <c r="I54" s="84"/>
      <c r="J54" s="84"/>
      <c r="K54" s="84"/>
      <c r="L54" s="84"/>
      <c r="M54" s="84"/>
      <c r="N54" s="84"/>
    </row>
    <row r="55" spans="1:14" ht="15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15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spans="1:14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ht="15.75">
      <c r="E58" s="28" t="s">
        <v>23</v>
      </c>
    </row>
  </sheetData>
  <sheetProtection/>
  <mergeCells count="41">
    <mergeCell ref="A46:M46"/>
    <mergeCell ref="B48:D48"/>
    <mergeCell ref="E48:H48"/>
    <mergeCell ref="I48:M48"/>
    <mergeCell ref="B49:D49"/>
    <mergeCell ref="L49:M49"/>
    <mergeCell ref="A44:J44"/>
    <mergeCell ref="A45:M45"/>
    <mergeCell ref="A38:J38"/>
    <mergeCell ref="A33:J33"/>
    <mergeCell ref="A35:J35"/>
    <mergeCell ref="A41:J41"/>
    <mergeCell ref="A42:J42"/>
    <mergeCell ref="A25:J25"/>
    <mergeCell ref="A32:J32"/>
    <mergeCell ref="A28:J28"/>
    <mergeCell ref="A14:J14"/>
    <mergeCell ref="A13:J13"/>
    <mergeCell ref="A20:J20"/>
    <mergeCell ref="L10:L11"/>
    <mergeCell ref="M10:M11"/>
    <mergeCell ref="A7:M7"/>
    <mergeCell ref="A8:M8"/>
    <mergeCell ref="A9:M9"/>
    <mergeCell ref="A24:J24"/>
    <mergeCell ref="P9:P12"/>
    <mergeCell ref="A10:A11"/>
    <mergeCell ref="B10:B11"/>
    <mergeCell ref="C10:C11"/>
    <mergeCell ref="D10:D11"/>
    <mergeCell ref="E10:E11"/>
    <mergeCell ref="F10:G10"/>
    <mergeCell ref="H10:H11"/>
    <mergeCell ref="I10:I11"/>
    <mergeCell ref="J10:K10"/>
    <mergeCell ref="A2:E2"/>
    <mergeCell ref="F2:M2"/>
    <mergeCell ref="A3:E3"/>
    <mergeCell ref="F3:M3"/>
    <mergeCell ref="G5:M5"/>
    <mergeCell ref="A6:M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6.28125" style="17" customWidth="1"/>
    <col min="2" max="2" width="7.421875" style="17" customWidth="1"/>
    <col min="3" max="3" width="14.00390625" style="17" customWidth="1"/>
    <col min="4" max="5" width="9.140625" style="17" customWidth="1"/>
    <col min="6" max="8" width="6.7109375" style="17" customWidth="1"/>
    <col min="9" max="9" width="6.8515625" style="17" customWidth="1"/>
    <col min="10" max="10" width="7.140625" style="17" customWidth="1"/>
    <col min="11" max="11" width="6.7109375" style="17" customWidth="1"/>
    <col min="12" max="12" width="7.8515625" style="17" customWidth="1"/>
    <col min="13" max="13" width="9.140625" style="17" customWidth="1"/>
    <col min="14" max="14" width="12.57421875" style="17" customWidth="1"/>
    <col min="15" max="15" width="8.28125" style="17" customWidth="1"/>
    <col min="16" max="16384" width="9.140625" style="17" customWidth="1"/>
  </cols>
  <sheetData>
    <row r="1" spans="1:15" ht="42" customHeight="1" thickBot="1">
      <c r="A1" s="119" t="s">
        <v>35</v>
      </c>
      <c r="B1" s="16" t="s">
        <v>36</v>
      </c>
      <c r="C1" s="127" t="s">
        <v>38</v>
      </c>
      <c r="D1" s="127" t="s">
        <v>39</v>
      </c>
      <c r="E1" s="127" t="s">
        <v>40</v>
      </c>
      <c r="F1" s="125" t="s">
        <v>41</v>
      </c>
      <c r="G1" s="132"/>
      <c r="H1" s="126"/>
      <c r="I1" s="125" t="s">
        <v>42</v>
      </c>
      <c r="J1" s="132"/>
      <c r="K1" s="126"/>
      <c r="L1" s="125" t="s">
        <v>43</v>
      </c>
      <c r="M1" s="126"/>
      <c r="N1" s="127" t="s">
        <v>44</v>
      </c>
      <c r="O1" s="127" t="s">
        <v>45</v>
      </c>
    </row>
    <row r="2" spans="1:15" ht="47.25">
      <c r="A2" s="120"/>
      <c r="B2" s="1" t="s">
        <v>37</v>
      </c>
      <c r="C2" s="128"/>
      <c r="D2" s="128"/>
      <c r="E2" s="128"/>
      <c r="F2" s="130" t="s">
        <v>46</v>
      </c>
      <c r="G2" s="127" t="s">
        <v>15</v>
      </c>
      <c r="H2" s="127" t="s">
        <v>31</v>
      </c>
      <c r="I2" s="130" t="s">
        <v>46</v>
      </c>
      <c r="J2" s="127" t="s">
        <v>15</v>
      </c>
      <c r="K2" s="127" t="s">
        <v>31</v>
      </c>
      <c r="L2" s="127" t="s">
        <v>47</v>
      </c>
      <c r="M2" s="1" t="s">
        <v>48</v>
      </c>
      <c r="N2" s="128"/>
      <c r="O2" s="128"/>
    </row>
    <row r="3" spans="1:15" ht="63.75" thickBot="1">
      <c r="A3" s="121"/>
      <c r="B3" s="18"/>
      <c r="C3" s="129"/>
      <c r="D3" s="129"/>
      <c r="E3" s="129"/>
      <c r="F3" s="131"/>
      <c r="G3" s="129"/>
      <c r="H3" s="129"/>
      <c r="I3" s="131"/>
      <c r="J3" s="129"/>
      <c r="K3" s="129"/>
      <c r="L3" s="129"/>
      <c r="M3" s="11" t="s">
        <v>49</v>
      </c>
      <c r="N3" s="129"/>
      <c r="O3" s="129"/>
    </row>
    <row r="4" spans="1:15" ht="32.25" thickBot="1">
      <c r="A4" s="2">
        <v>1</v>
      </c>
      <c r="B4" s="3">
        <v>2</v>
      </c>
      <c r="C4" s="3">
        <v>3</v>
      </c>
      <c r="D4" s="3">
        <v>4</v>
      </c>
      <c r="E4" s="3">
        <v>5</v>
      </c>
      <c r="F4" s="122">
        <v>6</v>
      </c>
      <c r="G4" s="123"/>
      <c r="H4" s="124"/>
      <c r="I4" s="122">
        <v>7</v>
      </c>
      <c r="J4" s="123"/>
      <c r="K4" s="124"/>
      <c r="L4" s="3">
        <v>8</v>
      </c>
      <c r="M4" s="3">
        <v>9</v>
      </c>
      <c r="N4" s="4" t="s">
        <v>50</v>
      </c>
      <c r="O4" s="5">
        <v>11</v>
      </c>
    </row>
    <row r="5" spans="1:15" ht="23.25" customHeight="1" thickBot="1">
      <c r="A5" s="119">
        <v>2</v>
      </c>
      <c r="B5" s="119">
        <v>2017</v>
      </c>
      <c r="C5" s="6" t="s">
        <v>120</v>
      </c>
      <c r="D5" s="6">
        <v>61</v>
      </c>
      <c r="E5" s="6">
        <v>5</v>
      </c>
      <c r="F5" s="12">
        <v>5</v>
      </c>
      <c r="G5" s="13"/>
      <c r="H5" s="6"/>
      <c r="I5" s="14">
        <v>1.2</v>
      </c>
      <c r="J5" s="13"/>
      <c r="K5" s="6"/>
      <c r="L5" s="6">
        <v>15</v>
      </c>
      <c r="M5" s="8">
        <v>465000</v>
      </c>
      <c r="N5" s="9">
        <f>F5*I5*L5*M5</f>
        <v>41850000</v>
      </c>
      <c r="O5" s="10"/>
    </row>
    <row r="6" spans="1:15" ht="23.25" customHeight="1" thickBot="1">
      <c r="A6" s="120"/>
      <c r="B6" s="120"/>
      <c r="C6" s="6" t="s">
        <v>121</v>
      </c>
      <c r="D6" s="6">
        <v>36</v>
      </c>
      <c r="E6" s="6">
        <v>3</v>
      </c>
      <c r="F6" s="12">
        <v>1</v>
      </c>
      <c r="G6" s="13">
        <v>2</v>
      </c>
      <c r="H6" s="6"/>
      <c r="I6" s="14">
        <v>1.2</v>
      </c>
      <c r="J6" s="15">
        <v>1.1</v>
      </c>
      <c r="K6" s="6"/>
      <c r="L6" s="6">
        <v>16</v>
      </c>
      <c r="M6" s="8">
        <v>465000</v>
      </c>
      <c r="N6" s="9">
        <v>25296000</v>
      </c>
      <c r="O6" s="10"/>
    </row>
    <row r="7" spans="1:15" ht="23.25" customHeight="1" thickBot="1">
      <c r="A7" s="119">
        <v>3</v>
      </c>
      <c r="B7" s="119">
        <v>2018</v>
      </c>
      <c r="C7" s="6" t="s">
        <v>123</v>
      </c>
      <c r="D7" s="6">
        <v>27</v>
      </c>
      <c r="E7" s="6">
        <v>2</v>
      </c>
      <c r="F7" s="12"/>
      <c r="G7" s="13">
        <v>2</v>
      </c>
      <c r="H7" s="6"/>
      <c r="I7" s="14"/>
      <c r="J7" s="15">
        <v>1.1</v>
      </c>
      <c r="K7" s="6"/>
      <c r="L7" s="6">
        <v>16</v>
      </c>
      <c r="M7" s="8">
        <v>465000</v>
      </c>
      <c r="N7" s="9">
        <v>16368000</v>
      </c>
      <c r="O7" s="10"/>
    </row>
    <row r="8" spans="1:15" ht="23.25" customHeight="1" thickBot="1">
      <c r="A8" s="121"/>
      <c r="B8" s="121"/>
      <c r="C8" s="6" t="s">
        <v>122</v>
      </c>
      <c r="D8" s="6">
        <v>37</v>
      </c>
      <c r="E8" s="6">
        <v>3</v>
      </c>
      <c r="F8" s="12"/>
      <c r="G8" s="13">
        <v>3</v>
      </c>
      <c r="H8" s="6"/>
      <c r="I8" s="14"/>
      <c r="J8" s="15">
        <v>1.1</v>
      </c>
      <c r="K8" s="6"/>
      <c r="L8" s="6">
        <v>15</v>
      </c>
      <c r="M8" s="8">
        <v>465000</v>
      </c>
      <c r="N8" s="9">
        <v>23017500</v>
      </c>
      <c r="O8" s="10"/>
    </row>
    <row r="9" spans="1:15" ht="23.25" customHeight="1" thickBot="1">
      <c r="A9" s="119">
        <v>4</v>
      </c>
      <c r="B9" s="119">
        <v>2019</v>
      </c>
      <c r="C9" s="6" t="s">
        <v>124</v>
      </c>
      <c r="D9" s="6">
        <v>7</v>
      </c>
      <c r="E9" s="6">
        <v>1</v>
      </c>
      <c r="F9" s="12"/>
      <c r="G9" s="13"/>
      <c r="H9" s="6">
        <v>1</v>
      </c>
      <c r="I9" s="14"/>
      <c r="J9" s="15"/>
      <c r="K9" s="7">
        <v>1</v>
      </c>
      <c r="L9" s="6">
        <v>23</v>
      </c>
      <c r="M9" s="8">
        <v>480000</v>
      </c>
      <c r="N9" s="9">
        <v>11040000</v>
      </c>
      <c r="O9" s="10"/>
    </row>
    <row r="10" spans="1:15" ht="23.25" customHeight="1" thickBot="1">
      <c r="A10" s="120"/>
      <c r="B10" s="120"/>
      <c r="C10" s="6" t="s">
        <v>127</v>
      </c>
      <c r="D10" s="6">
        <v>19</v>
      </c>
      <c r="E10" s="6">
        <v>2</v>
      </c>
      <c r="F10" s="12"/>
      <c r="G10" s="13">
        <v>1</v>
      </c>
      <c r="H10" s="6">
        <v>1</v>
      </c>
      <c r="I10" s="14"/>
      <c r="J10" s="15">
        <v>1.1</v>
      </c>
      <c r="K10" s="7">
        <v>1</v>
      </c>
      <c r="L10" s="6">
        <v>18</v>
      </c>
      <c r="M10" s="8">
        <v>465000</v>
      </c>
      <c r="N10" s="9">
        <v>17577000</v>
      </c>
      <c r="O10" s="10"/>
    </row>
    <row r="11" spans="1:15" ht="23.25" customHeight="1" thickBot="1">
      <c r="A11" s="120"/>
      <c r="B11" s="120"/>
      <c r="C11" s="6" t="s">
        <v>125</v>
      </c>
      <c r="D11" s="6">
        <v>22</v>
      </c>
      <c r="E11" s="6">
        <v>2</v>
      </c>
      <c r="F11" s="12"/>
      <c r="G11" s="13">
        <v>2</v>
      </c>
      <c r="H11" s="6"/>
      <c r="I11" s="14"/>
      <c r="J11" s="15">
        <v>1.1</v>
      </c>
      <c r="K11" s="6"/>
      <c r="L11" s="6">
        <v>19</v>
      </c>
      <c r="M11" s="8">
        <v>465000</v>
      </c>
      <c r="N11" s="9">
        <v>19437000</v>
      </c>
      <c r="O11" s="10"/>
    </row>
    <row r="12" spans="1:15" ht="23.25" customHeight="1" thickBot="1">
      <c r="A12" s="57">
        <v>5</v>
      </c>
      <c r="B12" s="57">
        <v>2020</v>
      </c>
      <c r="C12" s="6" t="s">
        <v>128</v>
      </c>
      <c r="D12" s="6">
        <v>6</v>
      </c>
      <c r="E12" s="6">
        <v>1</v>
      </c>
      <c r="F12" s="12"/>
      <c r="G12" s="13"/>
      <c r="H12" s="6">
        <v>1</v>
      </c>
      <c r="I12" s="12"/>
      <c r="J12" s="15"/>
      <c r="K12" s="7">
        <v>1</v>
      </c>
      <c r="L12" s="6">
        <v>25</v>
      </c>
      <c r="M12" s="8">
        <v>480000</v>
      </c>
      <c r="N12" s="9">
        <v>5760000</v>
      </c>
      <c r="O12" s="10"/>
    </row>
    <row r="13" spans="1:15" ht="23.25" customHeight="1" thickBot="1">
      <c r="A13" s="116" t="s">
        <v>51</v>
      </c>
      <c r="B13" s="117"/>
      <c r="C13" s="118"/>
      <c r="D13" s="6">
        <f>SUM(D5:D12)</f>
        <v>215</v>
      </c>
      <c r="E13" s="6">
        <f>SUM(E5:E12)</f>
        <v>19</v>
      </c>
      <c r="F13" s="12">
        <f>SUM(F5:F12)</f>
        <v>6</v>
      </c>
      <c r="G13" s="13">
        <f>SUM(G5:G12)</f>
        <v>10</v>
      </c>
      <c r="H13" s="6">
        <f>SUM(H5:H12)</f>
        <v>3</v>
      </c>
      <c r="I13" s="6"/>
      <c r="J13" s="6"/>
      <c r="K13" s="6"/>
      <c r="L13" s="6"/>
      <c r="M13" s="6"/>
      <c r="N13" s="9">
        <f>SUM(N5:N12)</f>
        <v>160345500</v>
      </c>
      <c r="O13" s="10"/>
    </row>
  </sheetData>
  <sheetProtection/>
  <mergeCells count="25">
    <mergeCell ref="A1:A3"/>
    <mergeCell ref="C1:C3"/>
    <mergeCell ref="D1:D3"/>
    <mergeCell ref="E1:E3"/>
    <mergeCell ref="F1:H1"/>
    <mergeCell ref="I1:K1"/>
    <mergeCell ref="L1:M1"/>
    <mergeCell ref="N1:N3"/>
    <mergeCell ref="O1:O3"/>
    <mergeCell ref="F2:F3"/>
    <mergeCell ref="G2:G3"/>
    <mergeCell ref="H2:H3"/>
    <mergeCell ref="I2:I3"/>
    <mergeCell ref="J2:J3"/>
    <mergeCell ref="K2:K3"/>
    <mergeCell ref="L2:L3"/>
    <mergeCell ref="F4:H4"/>
    <mergeCell ref="I4:K4"/>
    <mergeCell ref="A5:A6"/>
    <mergeCell ref="B5:B6"/>
    <mergeCell ref="A13:C13"/>
    <mergeCell ref="A7:A8"/>
    <mergeCell ref="B7:B8"/>
    <mergeCell ref="A9:A11"/>
    <mergeCell ref="B9:B1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htkngan</dc:creator>
  <cp:keywords/>
  <dc:description/>
  <cp:lastModifiedBy>AD</cp:lastModifiedBy>
  <cp:lastPrinted>2022-04-12T06:49:23Z</cp:lastPrinted>
  <dcterms:created xsi:type="dcterms:W3CDTF">2008-12-08T08:32:50Z</dcterms:created>
  <dcterms:modified xsi:type="dcterms:W3CDTF">2022-04-12T07:39:51Z</dcterms:modified>
  <cp:category/>
  <cp:version/>
  <cp:contentType/>
  <cp:contentStatus/>
</cp:coreProperties>
</file>